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ld\Desktop\Rust 2023\"/>
    </mc:Choice>
  </mc:AlternateContent>
  <xr:revisionPtr revIDLastSave="0" documentId="13_ncr:1_{4A3A9FA9-E2D2-4A24-A695-EA455E840574}" xr6:coauthVersionLast="47" xr6:coauthVersionMax="47" xr10:uidLastSave="{00000000-0000-0000-0000-000000000000}"/>
  <bookViews>
    <workbookView xWindow="-120" yWindow="-120" windowWidth="20730" windowHeight="11160" xr2:uid="{2883D8E4-4582-4D3C-A521-F0D5188C7440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J10" i="2"/>
  <c r="G10" i="2"/>
  <c r="H10" i="2"/>
  <c r="D10" i="2"/>
  <c r="I2" i="2"/>
  <c r="L2" i="2"/>
  <c r="N2" i="2" s="1"/>
  <c r="I3" i="2"/>
  <c r="L3" i="2"/>
  <c r="P3" i="2" s="1"/>
  <c r="I4" i="2"/>
  <c r="L4" i="2"/>
  <c r="P4" i="2" s="1"/>
  <c r="N4" i="2" l="1"/>
  <c r="I11" i="2"/>
  <c r="N3" i="2"/>
  <c r="N12" i="2" s="1"/>
  <c r="L10" i="2"/>
  <c r="N11" i="2" s="1"/>
  <c r="P2" i="2"/>
  <c r="P10" i="2" s="1"/>
  <c r="I12" i="2"/>
  <c r="Q11" i="2" l="1"/>
  <c r="R2" i="2"/>
  <c r="R10" i="2"/>
  <c r="R3" i="2"/>
  <c r="R4" i="2"/>
  <c r="Q12" i="2" l="1"/>
  <c r="S12" i="2" s="1"/>
</calcChain>
</file>

<file path=xl/sharedStrings.xml><?xml version="1.0" encoding="utf-8"?>
<sst xmlns="http://schemas.openxmlformats.org/spreadsheetml/2006/main" count="130" uniqueCount="76">
  <si>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</si>
  <si>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</si>
  <si>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</si>
  <si>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</si>
  <si>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</si>
  <si>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</si>
  <si>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</si>
  <si>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</si>
  <si>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</si>
  <si>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</si>
  <si>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</si>
  <si>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</si>
  <si>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</si>
  <si>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</si>
  <si>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</si>
  <si>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</si>
  <si>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</si>
  <si>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</si>
  <si>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</si>
  <si>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</si>
  <si>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</si>
  <si>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</si>
  <si>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</si>
  <si>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</si>
  <si>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</si>
  <si>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</si>
  <si>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</si>
  <si>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03-ARM'S LENGTH</t>
  </si>
  <si>
    <t>RS401</t>
  </si>
  <si>
    <t>No</t>
  </si>
  <si>
    <t xml:space="preserve">  /  /    </t>
  </si>
  <si>
    <t>GEN RESIDENTIAL</t>
  </si>
  <si>
    <t>007-110-000-210-00</t>
  </si>
  <si>
    <t>22945 M-32</t>
  </si>
  <si>
    <t>WD</t>
  </si>
  <si>
    <t>SW MOBILE</t>
  </si>
  <si>
    <t>007-126-000-140-00</t>
  </si>
  <si>
    <t>8055 FARRIER RD.</t>
  </si>
  <si>
    <t>RANCH</t>
  </si>
  <si>
    <t>007-130-000-270-00</t>
  </si>
  <si>
    <t>19430 CARTER RD.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</si>
  <si>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</si>
  <si>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</si>
  <si>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</si>
  <si>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</si>
  <si>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</si>
  <si>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</si>
  <si>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</si>
  <si>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</si>
  <si>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004-103-000-170-08</t>
  </si>
  <si>
    <t>18141 HARDWOOD TRAIL</t>
  </si>
  <si>
    <t>00014</t>
  </si>
  <si>
    <t>GENERAL RESIDENTIAL</t>
  </si>
  <si>
    <t>004-106-000-050-04</t>
  </si>
  <si>
    <t>18280 ESS LK DR</t>
  </si>
  <si>
    <t>004-109-000-020-02</t>
  </si>
  <si>
    <t>004-111-000-060-00</t>
  </si>
  <si>
    <t>23875 LAKE AVALON RD</t>
  </si>
  <si>
    <t>004-117-000-070-02</t>
  </si>
  <si>
    <t>20465 CO RD 624</t>
  </si>
  <si>
    <t>004-108-000-400-00</t>
  </si>
  <si>
    <t>Rust Res ECF .922</t>
  </si>
  <si>
    <t>Assessor used sales from Rust and adjacent Hillman Township to calculate Residential ECF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</si>
  <si>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4/1/2020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3/31/2022</t>
    </r>
  </si>
  <si>
    <t>AND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</si>
  <si>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03-ARM'S LENGTH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04-BUYERS INTEREST IN A LC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19-MULTI PARCEL ARM'S LENGTH</t>
    </r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</si>
  <si>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RESIDENTIAL-IMPROVED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RESIDENTIAL-VACANT</t>
    </r>
  </si>
  <si>
    <t>Neighborhood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</si>
  <si>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RESIDENTIAL</t>
    </r>
  </si>
  <si>
    <t>Land Tables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</si>
  <si>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GEN RESIDENTIAL</t>
    </r>
  </si>
  <si>
    <t>Sale Type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</si>
  <si>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Conventional</t>
    </r>
  </si>
  <si>
    <t>Sale Ratio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</si>
  <si>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80</t>
    </r>
  </si>
  <si>
    <t>Assessor used following perimeters: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</si>
</sst>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FF"/>
      <name val="Verdana"/>
      <family val="2"/>
    </font>
    <font>
      <b/>
      <sz val="8"/>
      <color rgb="FF0000FF"/>
      <name val="Verdana"/>
      <family val="2"/>
    </font>
    <font>
      <sz val="8"/>
      <color rgb="FFFF0000"/>
      <name val="Verdana"/>
      <family val="2"/>
    </font>
    <font>
      <sz val="8"/>
      <color rgb="FF008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B668-569C-47EC-8091-89542E31D851}">
  <dimension ref="A1:BL22"/>
  <sheetViews>
    <sheetView tabSelected="1" topLeftCell="B1" workbookViewId="0">
      <selection activeCell="A16" sqref="A16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17" customWidth="1"/>
    <col min="4" max="4" width="17.7109375" style="7" customWidth="1"/>
    <col min="5" max="5" width="8.7109375" customWidth="1"/>
    <col min="6" max="6" width="18.42578125" customWidth="1"/>
    <col min="7" max="8" width="17.7109375" style="7" customWidth="1"/>
    <col min="9" max="9" width="18.7109375" style="12" customWidth="1"/>
    <col min="10" max="10" width="17.7109375" style="7" customWidth="1"/>
    <col min="11" max="11" width="16.7109375" style="7" customWidth="1"/>
    <col min="12" max="12" width="19.7109375" style="7" customWidth="1"/>
    <col min="13" max="13" width="16.7109375" style="7" customWidth="1"/>
    <col min="14" max="14" width="10.7109375" style="22" customWidth="1"/>
    <col min="15" max="15" width="15.7109375" style="27" customWidth="1"/>
    <col min="16" max="16" width="13.7109375" style="32" customWidth="1"/>
    <col min="17" max="17" width="13.7109375" style="40" customWidth="1"/>
    <col min="18" max="18" width="21.7109375" style="42" customWidth="1"/>
    <col min="19" max="19" width="19.7109375" customWidth="1"/>
    <col min="20" max="20" width="13.7109375" customWidth="1"/>
    <col min="21" max="21" width="15.7109375" style="7" customWidth="1"/>
    <col min="22" max="22" width="17.7109375" customWidth="1"/>
    <col min="23" max="23" width="15.7109375" style="17" customWidth="1"/>
    <col min="24" max="24" width="40.7109375" customWidth="1"/>
    <col min="25" max="25" width="20.7109375" customWidth="1"/>
    <col min="26" max="26" width="19.7109375" customWidth="1"/>
    <col min="27" max="27" width="20.7109375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44581</v>
      </c>
      <c r="D2" s="7">
        <v>58000</v>
      </c>
      <c r="E2" t="s">
        <v>34</v>
      </c>
      <c r="F2" t="s">
        <v>27</v>
      </c>
      <c r="G2" s="7">
        <v>58000</v>
      </c>
      <c r="H2" s="7">
        <v>22800</v>
      </c>
      <c r="I2" s="12">
        <f>H2/G2*100</f>
        <v>39.310344827586206</v>
      </c>
      <c r="J2" s="7">
        <v>44727</v>
      </c>
      <c r="K2" s="7">
        <v>14029</v>
      </c>
      <c r="L2" s="7">
        <f>G2-K2</f>
        <v>43971</v>
      </c>
      <c r="M2" s="7">
        <v>40023.46875</v>
      </c>
      <c r="N2" s="22">
        <f>L2/M2</f>
        <v>1.0986304129374094</v>
      </c>
      <c r="O2" s="27">
        <v>624</v>
      </c>
      <c r="P2" s="32">
        <f>L2/O2</f>
        <v>70.46634615384616</v>
      </c>
      <c r="Q2" s="37" t="s">
        <v>28</v>
      </c>
      <c r="R2" s="42">
        <f>ABS(N12-N2)*100</f>
        <v>33.869760171613315</v>
      </c>
      <c r="S2" t="s">
        <v>38</v>
      </c>
      <c r="U2" s="7">
        <v>13625</v>
      </c>
      <c r="V2" t="s">
        <v>29</v>
      </c>
      <c r="W2" s="17" t="s">
        <v>30</v>
      </c>
      <c r="Y2" t="s">
        <v>31</v>
      </c>
      <c r="Z2">
        <v>401</v>
      </c>
      <c r="AA2">
        <v>45</v>
      </c>
    </row>
    <row r="3" spans="1:64" x14ac:dyDescent="0.25">
      <c r="A3" t="s">
        <v>32</v>
      </c>
      <c r="B3" t="s">
        <v>33</v>
      </c>
      <c r="C3" s="17">
        <v>44609</v>
      </c>
      <c r="D3" s="7">
        <v>45000</v>
      </c>
      <c r="E3" t="s">
        <v>34</v>
      </c>
      <c r="F3" t="s">
        <v>27</v>
      </c>
      <c r="G3" s="7">
        <v>45000</v>
      </c>
      <c r="H3" s="7">
        <v>14100</v>
      </c>
      <c r="I3" s="12">
        <f>H3/G3*100</f>
        <v>31.333333333333336</v>
      </c>
      <c r="J3" s="7">
        <v>30797</v>
      </c>
      <c r="K3" s="7">
        <v>12676</v>
      </c>
      <c r="L3" s="7">
        <f>G3-K3</f>
        <v>32324</v>
      </c>
      <c r="M3" s="7">
        <v>23625.8157696382</v>
      </c>
      <c r="N3" s="22">
        <f>L3/M3</f>
        <v>1.3681643975883335</v>
      </c>
      <c r="O3" s="27">
        <v>692</v>
      </c>
      <c r="P3" s="32">
        <f>L3/O3</f>
        <v>46.710982658959537</v>
      </c>
      <c r="Q3" s="37" t="s">
        <v>28</v>
      </c>
      <c r="R3" s="42">
        <f>ABS(N12-N3)*100</f>
        <v>6.9163617065209015</v>
      </c>
      <c r="S3" t="s">
        <v>35</v>
      </c>
      <c r="U3" s="7">
        <v>11750</v>
      </c>
      <c r="V3" t="s">
        <v>29</v>
      </c>
      <c r="W3" s="17" t="s">
        <v>30</v>
      </c>
      <c r="Y3" t="s">
        <v>31</v>
      </c>
      <c r="Z3">
        <v>401</v>
      </c>
      <c r="AA3">
        <v>35</v>
      </c>
    </row>
    <row r="4" spans="1:64" x14ac:dyDescent="0.25">
      <c r="A4" t="s">
        <v>36</v>
      </c>
      <c r="B4" t="s">
        <v>37</v>
      </c>
      <c r="C4" s="17">
        <v>44603</v>
      </c>
      <c r="D4" s="7">
        <v>395000</v>
      </c>
      <c r="E4" t="s">
        <v>34</v>
      </c>
      <c r="F4" t="s">
        <v>27</v>
      </c>
      <c r="G4" s="7">
        <v>395000</v>
      </c>
      <c r="H4" s="7">
        <v>133700</v>
      </c>
      <c r="I4" s="12">
        <f>H4/G4*100</f>
        <v>33.848101265822784</v>
      </c>
      <c r="J4" s="7">
        <v>231402</v>
      </c>
      <c r="K4" s="7">
        <v>115022</v>
      </c>
      <c r="L4" s="7">
        <f>G4-K4</f>
        <v>279978</v>
      </c>
      <c r="M4" s="7">
        <v>151734.0308120111</v>
      </c>
      <c r="N4" s="22">
        <f>L4/M4</f>
        <v>1.8451892334348852</v>
      </c>
      <c r="O4" s="27">
        <v>1781</v>
      </c>
      <c r="P4" s="32">
        <f>L4/O4</f>
        <v>157.20269511510386</v>
      </c>
      <c r="Q4" s="37" t="s">
        <v>28</v>
      </c>
      <c r="R4" s="42">
        <f>ABS(N12-N4)*100</f>
        <v>40.78612187813426</v>
      </c>
      <c r="S4" t="s">
        <v>38</v>
      </c>
      <c r="U4" s="7">
        <v>109000</v>
      </c>
      <c r="V4" t="s">
        <v>29</v>
      </c>
      <c r="W4" s="17" t="s">
        <v>30</v>
      </c>
      <c r="Y4" t="s">
        <v>31</v>
      </c>
      <c r="Z4">
        <v>401</v>
      </c>
      <c r="AA4">
        <v>65</v>
      </c>
    </row>
    <row r="5" spans="1:64" x14ac:dyDescent="0.25">
      <c r="A5" t="s">
        <v>58</v>
      </c>
      <c r="B5" t="s">
        <v>59</v>
      </c>
      <c r="C5" s="17">
        <v>44049</v>
      </c>
      <c r="D5" s="7">
        <v>48000</v>
      </c>
      <c r="E5" t="s">
        <v>34</v>
      </c>
      <c r="F5" t="s">
        <v>27</v>
      </c>
      <c r="G5" s="7">
        <v>48000</v>
      </c>
      <c r="H5" s="7">
        <v>20700</v>
      </c>
      <c r="I5" s="12">
        <v>43.125</v>
      </c>
      <c r="J5" s="7">
        <v>40781</v>
      </c>
      <c r="K5" s="7">
        <v>11339</v>
      </c>
      <c r="L5" s="7">
        <v>36661</v>
      </c>
      <c r="M5" s="7">
        <v>44008.96875</v>
      </c>
      <c r="N5" s="22">
        <v>0.83303474362825192</v>
      </c>
      <c r="O5" s="27">
        <v>750</v>
      </c>
      <c r="P5" s="32">
        <v>48.88133333333333</v>
      </c>
      <c r="Q5" s="37" t="s">
        <v>51</v>
      </c>
      <c r="R5" s="42" t="e">
        <v>#DIV/0!</v>
      </c>
      <c r="S5" t="s">
        <v>38</v>
      </c>
      <c r="U5" s="7">
        <v>11339</v>
      </c>
      <c r="V5" t="s">
        <v>29</v>
      </c>
      <c r="W5" s="17" t="s">
        <v>30</v>
      </c>
      <c r="X5" t="s">
        <v>60</v>
      </c>
      <c r="Y5" t="s">
        <v>52</v>
      </c>
      <c r="Z5">
        <v>401</v>
      </c>
      <c r="AA5">
        <v>90</v>
      </c>
    </row>
    <row r="6" spans="1:64" x14ac:dyDescent="0.25">
      <c r="A6" t="s">
        <v>49</v>
      </c>
      <c r="B6" t="s">
        <v>50</v>
      </c>
      <c r="C6" s="17">
        <v>44167</v>
      </c>
      <c r="D6" s="7">
        <v>105000</v>
      </c>
      <c r="E6" t="s">
        <v>34</v>
      </c>
      <c r="F6" t="s">
        <v>27</v>
      </c>
      <c r="G6" s="7">
        <v>105000</v>
      </c>
      <c r="H6" s="7">
        <v>64400</v>
      </c>
      <c r="I6" s="12">
        <v>61.333333333333329</v>
      </c>
      <c r="J6" s="7">
        <v>128007</v>
      </c>
      <c r="K6" s="7">
        <v>6322</v>
      </c>
      <c r="L6" s="7">
        <v>98678</v>
      </c>
      <c r="M6" s="7">
        <v>181890.88649103139</v>
      </c>
      <c r="N6" s="22">
        <v>0.54251206260884099</v>
      </c>
      <c r="O6" s="27">
        <v>1764</v>
      </c>
      <c r="P6" s="32">
        <v>55.939909297052154</v>
      </c>
      <c r="Q6" s="37" t="s">
        <v>51</v>
      </c>
      <c r="R6" s="42" t="e">
        <v>#DIV/0!</v>
      </c>
      <c r="S6" t="s">
        <v>38</v>
      </c>
      <c r="U6" s="7">
        <v>6322</v>
      </c>
      <c r="V6" t="s">
        <v>29</v>
      </c>
      <c r="W6" s="17" t="s">
        <v>30</v>
      </c>
      <c r="Y6" t="s">
        <v>52</v>
      </c>
      <c r="Z6">
        <v>401</v>
      </c>
      <c r="AA6">
        <v>90</v>
      </c>
    </row>
    <row r="7" spans="1:64" x14ac:dyDescent="0.25">
      <c r="A7" t="s">
        <v>53</v>
      </c>
      <c r="B7" t="s">
        <v>54</v>
      </c>
      <c r="C7" s="17">
        <v>44522</v>
      </c>
      <c r="D7" s="7">
        <v>130000</v>
      </c>
      <c r="E7" t="s">
        <v>34</v>
      </c>
      <c r="F7" t="s">
        <v>27</v>
      </c>
      <c r="G7" s="7">
        <v>130000</v>
      </c>
      <c r="H7" s="7">
        <v>73700</v>
      </c>
      <c r="I7" s="12">
        <v>56.692307692307701</v>
      </c>
      <c r="J7" s="7">
        <v>145920</v>
      </c>
      <c r="K7" s="7">
        <v>20040</v>
      </c>
      <c r="L7" s="7">
        <v>109960</v>
      </c>
      <c r="M7" s="7">
        <v>180343.84375</v>
      </c>
      <c r="N7" s="22">
        <v>0.60972416753205638</v>
      </c>
      <c r="O7" s="27">
        <v>1268</v>
      </c>
      <c r="P7" s="32">
        <v>86.719242902208208</v>
      </c>
      <c r="Q7" s="37" t="s">
        <v>51</v>
      </c>
      <c r="R7" s="42" t="e">
        <v>#DIV/0!</v>
      </c>
      <c r="S7" t="s">
        <v>38</v>
      </c>
      <c r="U7" s="7">
        <v>20040</v>
      </c>
      <c r="V7" t="s">
        <v>29</v>
      </c>
      <c r="W7" s="17" t="s">
        <v>30</v>
      </c>
      <c r="Y7" t="s">
        <v>52</v>
      </c>
      <c r="Z7">
        <v>401</v>
      </c>
      <c r="AA7">
        <v>89</v>
      </c>
    </row>
    <row r="8" spans="1:64" x14ac:dyDescent="0.25">
      <c r="A8" t="s">
        <v>55</v>
      </c>
      <c r="C8" s="17">
        <v>44007</v>
      </c>
      <c r="D8" s="7">
        <v>35000</v>
      </c>
      <c r="E8" t="s">
        <v>34</v>
      </c>
      <c r="F8" t="s">
        <v>27</v>
      </c>
      <c r="G8" s="7">
        <v>35000</v>
      </c>
      <c r="H8" s="7">
        <v>17900</v>
      </c>
      <c r="I8" s="12">
        <v>51.142857142857146</v>
      </c>
      <c r="J8" s="7">
        <v>35135</v>
      </c>
      <c r="K8" s="7">
        <v>14500</v>
      </c>
      <c r="L8" s="7">
        <v>20500</v>
      </c>
      <c r="M8" s="7">
        <v>30844.544921875</v>
      </c>
      <c r="N8" s="22">
        <v>0.66462319518487589</v>
      </c>
      <c r="O8" s="27">
        <v>460</v>
      </c>
      <c r="P8" s="32">
        <v>44.565217391304351</v>
      </c>
      <c r="Q8" s="37" t="s">
        <v>51</v>
      </c>
      <c r="R8" s="42" t="e">
        <v>#DIV/0!</v>
      </c>
      <c r="S8" t="s">
        <v>38</v>
      </c>
      <c r="U8" s="7">
        <v>14500</v>
      </c>
      <c r="V8" t="s">
        <v>29</v>
      </c>
      <c r="W8" s="17" t="s">
        <v>30</v>
      </c>
      <c r="Y8" t="s">
        <v>52</v>
      </c>
      <c r="Z8">
        <v>401</v>
      </c>
      <c r="AA8">
        <v>51</v>
      </c>
    </row>
    <row r="9" spans="1:64" ht="15.75" thickBot="1" x14ac:dyDescent="0.3">
      <c r="A9" t="s">
        <v>56</v>
      </c>
      <c r="B9" t="s">
        <v>57</v>
      </c>
      <c r="C9" s="17">
        <v>44067</v>
      </c>
      <c r="D9" s="7">
        <v>90000</v>
      </c>
      <c r="E9" t="s">
        <v>34</v>
      </c>
      <c r="F9" t="s">
        <v>27</v>
      </c>
      <c r="G9" s="7">
        <v>90000</v>
      </c>
      <c r="H9" s="7">
        <v>41900</v>
      </c>
      <c r="I9" s="12">
        <v>46.555555555555557</v>
      </c>
      <c r="J9" s="7">
        <v>82947</v>
      </c>
      <c r="K9" s="7">
        <v>9947</v>
      </c>
      <c r="L9" s="7">
        <v>80053</v>
      </c>
      <c r="M9" s="7">
        <v>109118.0859375</v>
      </c>
      <c r="N9" s="22">
        <v>0.73363640236369498</v>
      </c>
      <c r="O9" s="27">
        <v>1188</v>
      </c>
      <c r="P9" s="32">
        <v>67.384680134680139</v>
      </c>
      <c r="Q9" s="37" t="s">
        <v>51</v>
      </c>
      <c r="R9" s="42" t="e">
        <v>#DIV/0!</v>
      </c>
      <c r="S9" t="s">
        <v>38</v>
      </c>
      <c r="U9" s="7">
        <v>9947</v>
      </c>
      <c r="V9" t="s">
        <v>29</v>
      </c>
      <c r="W9" s="17" t="s">
        <v>30</v>
      </c>
      <c r="Y9" t="s">
        <v>52</v>
      </c>
      <c r="Z9">
        <v>401</v>
      </c>
      <c r="AA9">
        <v>84</v>
      </c>
    </row>
    <row r="10" spans="1:64" ht="15.75" thickTop="1" x14ac:dyDescent="0.25">
      <c r="A10" s="3"/>
      <c r="B10" s="3"/>
      <c r="C10" s="18" t="s">
        <v>41</v>
      </c>
      <c r="D10" s="8">
        <f>+SUM(D2:D9)</f>
        <v>906000</v>
      </c>
      <c r="E10" s="3"/>
      <c r="F10" s="3"/>
      <c r="G10" s="8">
        <f>+SUM(G2:G9)</f>
        <v>906000</v>
      </c>
      <c r="H10" s="8">
        <f>+SUM(H2:H9)</f>
        <v>389200</v>
      </c>
      <c r="I10" s="13"/>
      <c r="J10" s="8">
        <f>+SUM(J2:J9)</f>
        <v>739716</v>
      </c>
      <c r="K10" s="8"/>
      <c r="L10" s="8">
        <f>+SUM(L2:L9)</f>
        <v>702125</v>
      </c>
      <c r="M10" s="8">
        <f>+SUM(M2:M9)</f>
        <v>761589.64518205565</v>
      </c>
      <c r="N10" s="23"/>
      <c r="O10" s="28"/>
      <c r="P10" s="33">
        <f>AVERAGE(P2:P9)</f>
        <v>72.233800873310969</v>
      </c>
      <c r="Q10" s="38"/>
      <c r="R10" s="43">
        <f>ABS(N12-N11)*100</f>
        <v>51.540765446776405</v>
      </c>
      <c r="S10" s="3"/>
      <c r="T10" s="3"/>
      <c r="U10" s="8"/>
      <c r="V10" s="3"/>
      <c r="W10" s="18"/>
      <c r="X10" s="3"/>
      <c r="Y10" s="3"/>
      <c r="Z10" s="3"/>
      <c r="AA10" s="3"/>
    </row>
    <row r="11" spans="1:64" x14ac:dyDescent="0.25">
      <c r="A11" s="4"/>
      <c r="B11" s="4"/>
      <c r="C11" s="19"/>
      <c r="D11" s="9"/>
      <c r="E11" s="4"/>
      <c r="F11" s="4"/>
      <c r="G11" s="9"/>
      <c r="H11" s="9" t="s">
        <v>42</v>
      </c>
      <c r="I11" s="14">
        <f>H10/G10*100</f>
        <v>42.958057395143491</v>
      </c>
      <c r="J11" s="9"/>
      <c r="K11" s="9"/>
      <c r="L11" s="9"/>
      <c r="M11" s="9" t="s">
        <v>43</v>
      </c>
      <c r="N11" s="24">
        <f>L10/M10</f>
        <v>0.9219203601857785</v>
      </c>
      <c r="O11" s="29"/>
      <c r="P11" s="34" t="s">
        <v>44</v>
      </c>
      <c r="Q11" s="39">
        <f>STDEV(N2:N4)</f>
        <v>0.37805452326325029</v>
      </c>
      <c r="R11" s="44"/>
      <c r="S11" s="4"/>
      <c r="T11" s="4"/>
      <c r="U11" s="9"/>
      <c r="V11" s="4"/>
      <c r="W11" s="19"/>
      <c r="X11" s="4"/>
      <c r="Y11" s="4"/>
      <c r="Z11" s="4"/>
      <c r="AA11" s="4"/>
    </row>
    <row r="12" spans="1:64" x14ac:dyDescent="0.25">
      <c r="A12" s="47" t="s">
        <v>61</v>
      </c>
      <c r="B12" s="5"/>
      <c r="C12" s="20"/>
      <c r="D12" s="10"/>
      <c r="E12" s="5"/>
      <c r="F12" s="5"/>
      <c r="G12" s="10"/>
      <c r="H12" s="10" t="s">
        <v>45</v>
      </c>
      <c r="I12" s="15">
        <f>STDEV(I2:I4)</f>
        <v>4.0782527889147495</v>
      </c>
      <c r="J12" s="10"/>
      <c r="K12" s="10"/>
      <c r="L12" s="10"/>
      <c r="M12" s="10" t="s">
        <v>46</v>
      </c>
      <c r="N12" s="25">
        <f>AVERAGE(N2:N4)</f>
        <v>1.4373280146535425</v>
      </c>
      <c r="O12" s="30"/>
      <c r="P12" s="35" t="s">
        <v>47</v>
      </c>
      <c r="Q12" s="46">
        <f>AVERAGE(R2:R4)</f>
        <v>27.190747918756159</v>
      </c>
      <c r="R12" s="45" t="s">
        <v>48</v>
      </c>
      <c r="S12" s="5">
        <f>+(Q12/N12)</f>
        <v>18.917566235088163</v>
      </c>
      <c r="T12" s="5"/>
      <c r="U12" s="10"/>
      <c r="V12" s="5"/>
      <c r="W12" s="20"/>
      <c r="X12" s="5"/>
      <c r="Y12" s="5"/>
      <c r="Z12" s="5"/>
      <c r="AA12" s="5"/>
    </row>
    <row r="13" spans="1:64" x14ac:dyDescent="0.25">
      <c r="A13" t="s">
        <v>62</v>
      </c>
    </row>
    <row r="15" spans="1:64" x14ac:dyDescent="0.25">
      <c r="A15" t="s">
        <v>75</v>
      </c>
    </row>
    <row r="16" spans="1:64" x14ac:dyDescent="0.25">
      <c r="A16" s="48" t="s">
        <v>2</v>
      </c>
      <c r="B16" s="49" t="s">
        <v>63</v>
      </c>
      <c r="C16" s="50" t="s">
        <v>64</v>
      </c>
    </row>
    <row r="17" spans="1:3" ht="21" x14ac:dyDescent="0.25">
      <c r="A17" s="48" t="s">
        <v>5</v>
      </c>
      <c r="B17" s="49" t="s">
        <v>65</v>
      </c>
      <c r="C17" s="50" t="s">
        <v>64</v>
      </c>
    </row>
    <row r="18" spans="1:3" x14ac:dyDescent="0.25">
      <c r="A18" s="48" t="s">
        <v>25</v>
      </c>
      <c r="B18" s="49" t="s">
        <v>66</v>
      </c>
      <c r="C18" s="50" t="s">
        <v>64</v>
      </c>
    </row>
    <row r="19" spans="1:3" x14ac:dyDescent="0.25">
      <c r="A19" s="48" t="s">
        <v>67</v>
      </c>
      <c r="B19" s="49" t="s">
        <v>68</v>
      </c>
      <c r="C19" s="50" t="s">
        <v>64</v>
      </c>
    </row>
    <row r="20" spans="1:3" x14ac:dyDescent="0.25">
      <c r="A20" s="48" t="s">
        <v>69</v>
      </c>
      <c r="B20" s="49" t="s">
        <v>70</v>
      </c>
      <c r="C20" s="50" t="s">
        <v>64</v>
      </c>
    </row>
    <row r="21" spans="1:3" x14ac:dyDescent="0.25">
      <c r="A21" s="48" t="s">
        <v>71</v>
      </c>
      <c r="B21" s="49" t="s">
        <v>72</v>
      </c>
      <c r="C21" s="50" t="s">
        <v>64</v>
      </c>
    </row>
    <row r="22" spans="1:3" x14ac:dyDescent="0.25">
      <c r="A22" s="48" t="s">
        <v>73</v>
      </c>
      <c r="B22" s="49" t="s">
        <v>74</v>
      </c>
      <c r="C22" s="48"/>
    </row>
  </sheetData>
  <conditionalFormatting sqref="A2:AA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32F9-3BCA-4FB3-A997-52B88B91D8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gbold</dc:creator>
  <cp:lastModifiedBy>gbold</cp:lastModifiedBy>
  <cp:lastPrinted>2023-02-23T14:23:34Z</cp:lastPrinted>
  <dcterms:created xsi:type="dcterms:W3CDTF">2023-01-24T20:33:54Z</dcterms:created>
  <dcterms:modified xsi:type="dcterms:W3CDTF">2023-02-23T15:13:25Z</dcterms:modified>
</cp:coreProperties>
</file>